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ucdn\Documents\000 ARBETSFOLDRAR\07. BU GPHE - Channel Experience\Heating &amp; Cooling Hub - GPHE for consultants\Consultant tools\"/>
    </mc:Choice>
  </mc:AlternateContent>
  <xr:revisionPtr revIDLastSave="0" documentId="10_ncr:100000_{FEC26809-577D-439F-86FF-9B521BACB84D}" xr6:coauthVersionLast="31" xr6:coauthVersionMax="31" xr10:uidLastSave="{00000000-0000-0000-0000-000000000000}"/>
  <bookViews>
    <workbookView xWindow="240" yWindow="336" windowWidth="15120" windowHeight="7356" tabRatio="900" activeTab="2" xr2:uid="{00000000-000D-0000-FFFF-FFFF00000000}"/>
  </bookViews>
  <sheets>
    <sheet name="Introduction" sheetId="9" r:id="rId1"/>
    <sheet name="1. Cooling tower-tap water" sheetId="1" r:id="rId2"/>
    <sheet name="2. Compressor-tap or space heat" sheetId="3" r:id="rId3"/>
    <sheet name="3. Waste water" sheetId="5" r:id="rId4"/>
  </sheets>
  <calcPr calcId="179017"/>
</workbook>
</file>

<file path=xl/calcChain.xml><?xml version="1.0" encoding="utf-8"?>
<calcChain xmlns="http://schemas.openxmlformats.org/spreadsheetml/2006/main">
  <c r="I5" i="1" l="1"/>
  <c r="F21" i="1" l="1"/>
  <c r="I4" i="5" l="1"/>
  <c r="I5" i="5" s="1"/>
  <c r="I16" i="5"/>
  <c r="I9" i="5" l="1"/>
  <c r="I8" i="5"/>
  <c r="I11" i="5" l="1"/>
  <c r="I17" i="5"/>
  <c r="I21" i="1"/>
  <c r="F15" i="3"/>
  <c r="F5" i="3"/>
  <c r="F6" i="3" l="1"/>
  <c r="F9" i="3" s="1"/>
  <c r="I6" i="1"/>
  <c r="I10" i="1" s="1"/>
  <c r="I13" i="1" s="1"/>
  <c r="I18" i="1"/>
  <c r="F10" i="3" l="1"/>
  <c r="F17" i="3" s="1"/>
  <c r="F13" i="3"/>
  <c r="I9" i="1"/>
  <c r="I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Ismail Uzman</author>
  </authors>
  <commentList>
    <comment ref="F1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62"/>
          </rPr>
          <t>Ismail Uzman:</t>
        </r>
        <r>
          <rPr>
            <sz val="9"/>
            <color indexed="81"/>
            <rFont val="Tahoma"/>
            <family val="2"/>
            <charset val="162"/>
          </rPr>
          <t xml:space="preserve">
Cooling Towers run 29/35 under 6 months in the year depending on region</t>
        </r>
      </text>
    </comment>
    <comment ref="F1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162"/>
          </rPr>
          <t>Ismail Uzman:</t>
        </r>
        <r>
          <rPr>
            <sz val="9"/>
            <color indexed="81"/>
            <rFont val="Tahoma"/>
            <family val="2"/>
            <charset val="162"/>
          </rPr>
          <t xml:space="preserve">
Sales price 
available from Alfa Laval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Ismail Uzman</author>
  </authors>
  <commentList>
    <comment ref="C11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162"/>
          </rPr>
          <t>Ismail Uzman:</t>
        </r>
        <r>
          <rPr>
            <sz val="9"/>
            <color indexed="81"/>
            <rFont val="Tahoma"/>
            <family val="2"/>
            <charset val="162"/>
          </rPr>
          <t xml:space="preserve">
Cooling Towers run 29/35 under 6 months in the year depending on region</t>
        </r>
      </text>
    </comment>
    <comment ref="C1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62"/>
          </rPr>
          <t>Ismail Uzman:</t>
        </r>
        <r>
          <rPr>
            <sz val="9"/>
            <color indexed="81"/>
            <rFont val="Tahoma"/>
            <family val="2"/>
            <charset val="162"/>
          </rPr>
          <t xml:space="preserve">
Sales price 
available from Alfa Laval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Ismail Uzman</author>
  </authors>
  <commentList>
    <comment ref="F10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162"/>
          </rPr>
          <t>Ismail Uzman:</t>
        </r>
        <r>
          <rPr>
            <sz val="9"/>
            <color indexed="81"/>
            <rFont val="Tahoma"/>
            <family val="2"/>
            <charset val="162"/>
          </rPr>
          <t xml:space="preserve">
Cooling Towers run 29/35 under 6 months in the year depending on region</t>
        </r>
      </text>
    </comment>
    <comment ref="F1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162"/>
          </rPr>
          <t>Ismail Uzman:</t>
        </r>
        <r>
          <rPr>
            <sz val="9"/>
            <color indexed="81"/>
            <rFont val="Tahoma"/>
            <family val="2"/>
            <charset val="162"/>
          </rPr>
          <t xml:space="preserve">
Sales price 
available from Alfa Laval
</t>
        </r>
      </text>
    </comment>
  </commentList>
</comments>
</file>

<file path=xl/sharedStrings.xml><?xml version="1.0" encoding="utf-8"?>
<sst xmlns="http://schemas.openxmlformats.org/spreadsheetml/2006/main" count="109" uniqueCount="53">
  <si>
    <t>Annual savings</t>
  </si>
  <si>
    <t>Monthly savings</t>
  </si>
  <si>
    <t>kcal/hr</t>
  </si>
  <si>
    <t>kWatt</t>
  </si>
  <si>
    <t>Energy savings in kWatt</t>
  </si>
  <si>
    <t>Euro</t>
  </si>
  <si>
    <t>Pay back period, return on investment</t>
  </si>
  <si>
    <t>Months</t>
  </si>
  <si>
    <t xml:space="preserve">Hot water flowrate: </t>
  </si>
  <si>
    <t xml:space="preserve">Investment installation piping costs: </t>
  </si>
  <si>
    <t xml:space="preserve">Investment other equipment: </t>
  </si>
  <si>
    <t xml:space="preserve">Number of hours operation per day: </t>
  </si>
  <si>
    <t xml:space="preserve">Number of days operation per month: </t>
  </si>
  <si>
    <t xml:space="preserve">Inlet temperature to heat exchanger: </t>
  </si>
  <si>
    <t xml:space="preserve">Outlet temperature from heat exchanger: </t>
  </si>
  <si>
    <t>DATA</t>
  </si>
  <si>
    <t>RESULTS</t>
  </si>
  <si>
    <t>Energy savings form Alfa Laval</t>
  </si>
  <si>
    <t>Today, we are faced with growing environmental concerns, increasing costs of energy and the need for reducing consumption of our natural resources.</t>
  </si>
  <si>
    <t>Alfa Laval has vast experience in selected applications in heat recovery, savings in energy costs by offering the most efficient and correct heat transfer equipment.</t>
  </si>
  <si>
    <t>Possible equipment generating waste heat are; cooling towers, air compressors, chillers, waste water and flash steam.</t>
  </si>
  <si>
    <t>Alfa Laval</t>
  </si>
  <si>
    <t>Best Regards,</t>
  </si>
  <si>
    <t>Dear Customer,</t>
  </si>
  <si>
    <t>This list of equipment all produce waste heat which is possible to recover and save on your heating costs.</t>
  </si>
  <si>
    <t>Alfa Laval and our partners are ready to help you with a solution unique to your needs.</t>
  </si>
  <si>
    <t>Please contact your nearest Alfa Laval partner to help you on your journey to save energy and increase profitability.</t>
  </si>
  <si>
    <t>An example of Europen average energy cost is 0.10 Euro per kWh. kWh)</t>
  </si>
  <si>
    <t>Hence 1 year saving for 1 kWatt per 8 hrs a day, 20 days a month, 6 months a year is 96 euro/year (ie, per kW)</t>
  </si>
  <si>
    <t>Recovering 100 kWatt is equivilent to 9,600 Euro annual savings based on the above !!!</t>
  </si>
  <si>
    <t>DATA INPUT</t>
  </si>
  <si>
    <t>RESULTS OUTPUT</t>
  </si>
  <si>
    <t xml:space="preserve">kWatt  </t>
  </si>
  <si>
    <t xml:space="preserve">kCal/hr Energy savings </t>
  </si>
  <si>
    <t>Pay back period</t>
  </si>
  <si>
    <t>°C</t>
  </si>
  <si>
    <t>One year savings</t>
  </si>
  <si>
    <t xml:space="preserve">Euro </t>
  </si>
  <si>
    <t>Please insert figures in the left hand side table, results are calculated on the right hand side.</t>
  </si>
  <si>
    <t xml:space="preserve">Investment price of Alfa Laval heat exchanger: </t>
  </si>
  <si>
    <t xml:space="preserve">Number of months operation per year: </t>
  </si>
  <si>
    <t>Tap water inlet temperature:</t>
  </si>
  <si>
    <t>Tap water outlet (2°C approach to hot side):</t>
  </si>
  <si>
    <t>Cost of energy to generate 1 kWhr:</t>
  </si>
  <si>
    <t xml:space="preserve">Cooling tower water flowrate: </t>
  </si>
  <si>
    <t>m³/hr</t>
  </si>
  <si>
    <t>Energy savings in kCal/hr (or kW below)</t>
  </si>
  <si>
    <t>Daily savings</t>
  </si>
  <si>
    <t>Investment total</t>
  </si>
  <si>
    <t>Savings from cooling tower water heat recovery, used to pre heating tap water going to boiler</t>
  </si>
  <si>
    <t xml:space="preserve">Savings from waste water </t>
  </si>
  <si>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</si>
  <si>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t xml:space="preserve">m³/hr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</si>
</sst>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#,##0;\-&quot;€&quot;#,##0"/>
    <numFmt numFmtId="165" formatCode="_-* #,##0.00_-;\-* #,##0.00_-;_-* &quot;-&quot;??_-;_-@_-"/>
    <numFmt numFmtId="166" formatCode="_-* #,##0_-;\-* #,##0_-;_-* &quot;-&quot;??_-;_-@_-"/>
    <numFmt numFmtId="167" formatCode="0.0"/>
    <numFmt numFmtId="168" formatCode="_-* #,##0.0_-;\-* #,##0.0_-;_-* &quot;-&quot;??_-;_-@_-"/>
    <numFmt numFmtId="169" formatCode="[$₹-439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0"/>
      <color theme="1"/>
      <name val="Calibri"/>
      <family val="2"/>
      <scheme val="minor"/>
    </font>
    <font>
      <sz val="10"/>
      <color theme="1"/>
      <name val="Bauhaus 93"/>
      <family val="5"/>
    </font>
    <font>
      <b/>
      <sz val="11"/>
      <color rgb="FFFF0000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2" fillId="2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6" fontId="3" fillId="2" borderId="1" xfId="1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0" xfId="0" applyFont="1"/>
    <xf numFmtId="0" fontId="0" fillId="6" borderId="0" xfId="0" applyFill="1" applyBorder="1"/>
    <xf numFmtId="0" fontId="0" fillId="5" borderId="0" xfId="0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3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2" fillId="0" borderId="0" xfId="0" applyFont="1" applyFill="1"/>
    <xf numFmtId="0" fontId="11" fillId="0" borderId="0" xfId="0" applyFont="1" applyFill="1"/>
    <xf numFmtId="0" fontId="6" fillId="0" borderId="0" xfId="0" applyFont="1" applyFill="1" applyAlignment="1">
      <alignment horizontal="center"/>
    </xf>
    <xf numFmtId="168" fontId="3" fillId="2" borderId="1" xfId="0" applyNumberFormat="1" applyFont="1" applyFill="1" applyBorder="1" applyAlignment="1"/>
    <xf numFmtId="0" fontId="6" fillId="6" borderId="0" xfId="0" applyFont="1" applyFill="1" applyBorder="1" applyAlignment="1">
      <alignment horizontal="right"/>
    </xf>
    <xf numFmtId="0" fontId="0" fillId="5" borderId="3" xfId="0" applyFill="1" applyBorder="1"/>
    <xf numFmtId="0" fontId="0" fillId="5" borderId="4" xfId="0" applyFill="1" applyBorder="1" applyAlignment="1">
      <alignment horizontal="right"/>
    </xf>
    <xf numFmtId="0" fontId="6" fillId="6" borderId="4" xfId="0" applyFont="1" applyFill="1" applyBorder="1" applyAlignment="1">
      <alignment horizontal="right"/>
    </xf>
    <xf numFmtId="166" fontId="3" fillId="2" borderId="5" xfId="1" applyNumberFormat="1" applyFont="1" applyFill="1" applyBorder="1" applyAlignment="1"/>
    <xf numFmtId="0" fontId="0" fillId="6" borderId="4" xfId="0" applyFill="1" applyBorder="1"/>
    <xf numFmtId="0" fontId="0" fillId="6" borderId="6" xfId="0" applyFill="1" applyBorder="1"/>
    <xf numFmtId="0" fontId="0" fillId="5" borderId="7" xfId="0" applyFill="1" applyBorder="1"/>
    <xf numFmtId="0" fontId="0" fillId="6" borderId="8" xfId="0" applyFill="1" applyBorder="1"/>
    <xf numFmtId="0" fontId="0" fillId="5" borderId="9" xfId="0" applyFill="1" applyBorder="1"/>
    <xf numFmtId="0" fontId="0" fillId="5" borderId="10" xfId="0" applyFill="1" applyBorder="1" applyAlignment="1">
      <alignment horizontal="right"/>
    </xf>
    <xf numFmtId="0" fontId="6" fillId="6" borderId="10" xfId="0" applyFont="1" applyFill="1" applyBorder="1" applyAlignment="1">
      <alignment horizontal="right"/>
    </xf>
    <xf numFmtId="0" fontId="3" fillId="6" borderId="10" xfId="0" applyFont="1" applyFill="1" applyBorder="1"/>
    <xf numFmtId="0" fontId="0" fillId="6" borderId="10" xfId="0" applyFill="1" applyBorder="1"/>
    <xf numFmtId="0" fontId="0" fillId="6" borderId="12" xfId="0" applyFill="1" applyBorder="1"/>
    <xf numFmtId="0" fontId="11" fillId="0" borderId="0" xfId="0" applyFont="1" applyFill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11" fillId="6" borderId="0" xfId="0" applyFont="1" applyFill="1" applyBorder="1" applyAlignment="1">
      <alignment horizontal="right"/>
    </xf>
    <xf numFmtId="164" fontId="12" fillId="2" borderId="11" xfId="1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67" fontId="0" fillId="2" borderId="11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3" xfId="0" applyFill="1" applyBorder="1" applyAlignment="1">
      <alignment horizontal="right"/>
    </xf>
    <xf numFmtId="0" fontId="3" fillId="6" borderId="4" xfId="0" applyFont="1" applyFill="1" applyBorder="1"/>
    <xf numFmtId="0" fontId="3" fillId="6" borderId="0" xfId="0" applyFont="1" applyFill="1" applyBorder="1"/>
    <xf numFmtId="164" fontId="3" fillId="2" borderId="11" xfId="1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4" fontId="2" fillId="5" borderId="15" xfId="0" applyNumberFormat="1" applyFont="1" applyFill="1" applyBorder="1" applyAlignment="1">
      <alignment horizontal="center"/>
    </xf>
    <xf numFmtId="4" fontId="2" fillId="5" borderId="16" xfId="0" applyNumberFormat="1" applyFont="1" applyFill="1" applyBorder="1" applyAlignment="1">
      <alignment horizontal="center"/>
    </xf>
    <xf numFmtId="4" fontId="2" fillId="5" borderId="17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right"/>
    </xf>
    <xf numFmtId="0" fontId="0" fillId="6" borderId="7" xfId="0" applyFill="1" applyBorder="1" applyAlignment="1">
      <alignment horizontal="right"/>
    </xf>
    <xf numFmtId="0" fontId="0" fillId="6" borderId="9" xfId="0" applyFill="1" applyBorder="1" applyAlignment="1">
      <alignment horizontal="right"/>
    </xf>
    <xf numFmtId="0" fontId="0" fillId="6" borderId="9" xfId="0" applyFill="1" applyBorder="1"/>
    <xf numFmtId="167" fontId="0" fillId="6" borderId="0" xfId="0" applyNumberFormat="1" applyFill="1" applyBorder="1"/>
    <xf numFmtId="166" fontId="3" fillId="2" borderId="5" xfId="1" applyNumberFormat="1" applyFont="1" applyFill="1" applyBorder="1" applyAlignment="1">
      <alignment horizontal="center"/>
    </xf>
    <xf numFmtId="167" fontId="2" fillId="2" borderId="11" xfId="0" applyNumberFormat="1" applyFont="1" applyFill="1" applyBorder="1" applyAlignment="1">
      <alignment horizontal="center"/>
    </xf>
    <xf numFmtId="168" fontId="0" fillId="6" borderId="4" xfId="1" applyNumberFormat="1" applyFont="1" applyFill="1" applyBorder="1"/>
    <xf numFmtId="2" fontId="0" fillId="6" borderId="10" xfId="0" applyNumberFormat="1" applyFill="1" applyBorder="1"/>
    <xf numFmtId="0" fontId="0" fillId="3" borderId="5" xfId="0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164" fontId="3" fillId="3" borderId="13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4" xfId="1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5" fillId="0" borderId="0" xfId="0" applyFont="1"/>
    <xf numFmtId="0" fontId="8" fillId="3" borderId="11" xfId="0" applyFont="1" applyFill="1" applyBorder="1" applyAlignment="1">
      <alignment horizontal="center"/>
    </xf>
    <xf numFmtId="164" fontId="2" fillId="3" borderId="5" xfId="1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right"/>
    </xf>
    <xf numFmtId="0" fontId="0" fillId="6" borderId="0" xfId="0" applyFont="1" applyFill="1" applyBorder="1" applyAlignment="1">
      <alignment horizontal="right"/>
    </xf>
    <xf numFmtId="0" fontId="16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/>
    <xf numFmtId="0" fontId="6" fillId="0" borderId="0" xfId="0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1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/>
    <xf numFmtId="0" fontId="6" fillId="0" borderId="0" xfId="0" applyFont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/>
    <xf numFmtId="167" fontId="0" fillId="6" borderId="4" xfId="0" applyNumberFormat="1" applyFill="1" applyBorder="1"/>
    <xf numFmtId="164" fontId="12" fillId="2" borderId="1" xfId="1" applyNumberFormat="1" applyFont="1" applyFill="1" applyBorder="1" applyAlignment="1">
      <alignment horizontal="center"/>
    </xf>
    <xf numFmtId="0" fontId="0" fillId="6" borderId="10" xfId="0" applyFont="1" applyFill="1" applyBorder="1" applyAlignment="1">
      <alignment horizontal="right"/>
    </xf>
    <xf numFmtId="0" fontId="0" fillId="6" borderId="4" xfId="0" applyFont="1" applyFill="1" applyBorder="1"/>
    <xf numFmtId="0" fontId="0" fillId="6" borderId="0" xfId="0" applyFont="1" applyFill="1" applyBorder="1"/>
    <xf numFmtId="0" fontId="0" fillId="6" borderId="10" xfId="0" applyFont="1" applyFill="1" applyBorder="1"/>
    <xf numFmtId="0" fontId="0" fillId="0" borderId="0" xfId="0" applyFont="1" applyBorder="1"/>
    <xf numFmtId="0" fontId="0" fillId="6" borderId="0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left"/>
    </xf>
    <xf numFmtId="0" fontId="0" fillId="5" borderId="8" xfId="0" applyFont="1" applyFill="1" applyBorder="1" applyAlignment="1">
      <alignment horizontal="left"/>
    </xf>
    <xf numFmtId="0" fontId="0" fillId="5" borderId="12" xfId="0" applyFont="1" applyFill="1" applyBorder="1" applyAlignment="1">
      <alignment horizontal="left"/>
    </xf>
    <xf numFmtId="169" fontId="2" fillId="6" borderId="4" xfId="0" applyNumberFormat="1" applyFont="1" applyFill="1" applyBorder="1"/>
    <xf numFmtId="169" fontId="2" fillId="6" borderId="0" xfId="0" applyNumberFormat="1" applyFont="1" applyFill="1" applyBorder="1"/>
    <xf numFmtId="4" fontId="2" fillId="6" borderId="10" xfId="0" applyNumberFormat="1" applyFont="1" applyFill="1" applyBorder="1"/>
    <xf numFmtId="4" fontId="2" fillId="5" borderId="18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9F7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284527</xdr:colOff>
      <xdr:row>4</xdr:row>
      <xdr:rowOff>11723</xdr:rowOff>
    </xdr:from>
    <xdr:to>
      <xdr:col>1</xdr:col>
      <xdr:colOff>1040667</xdr:colOff>
      <xdr:row>7</xdr:row>
      <xdr:rowOff>1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84527" y="797169"/>
          <a:ext cx="1043355" cy="545124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Heat</a:t>
          </a:r>
          <a:r>
            <a:rPr lang="sv-SE" sz="105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tr-TR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ource</a:t>
          </a:r>
          <a:r>
            <a:rPr lang="tr-TR" sz="1050" b="1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 editAs="oneCell">
    <xdr:from>
      <xdr:col>9</xdr:col>
      <xdr:colOff>493834</xdr:colOff>
      <xdr:row>0</xdr:row>
      <xdr:rowOff>0</xdr:rowOff>
    </xdr:from>
    <xdr:to>
      <xdr:col>11</xdr:col>
      <xdr:colOff>222128</xdr:colOff>
      <xdr:row>3</xdr:row>
      <xdr:rowOff>7327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0084" y="0"/>
          <a:ext cx="1468194" cy="572477"/>
        </a:xfrm>
        <a:prstGeom prst="rect">
          <a:avLst/>
        </a:prstGeom>
      </xdr:spPr>
    </xdr:pic>
    <xdr:clientData/>
  </xdr:twoCellAnchor>
  <xdr:twoCellAnchor>
    <xdr:from>
      <xdr:col>1</xdr:col>
      <xdr:colOff>3046</xdr:colOff>
      <xdr:row>15</xdr:row>
      <xdr:rowOff>3373</xdr:rowOff>
    </xdr:from>
    <xdr:to>
      <xdr:col>2</xdr:col>
      <xdr:colOff>3047</xdr:colOff>
      <xdr:row>18</xdr:row>
      <xdr:rowOff>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90261" y="2875527"/>
          <a:ext cx="1043355" cy="553473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Investment costs</a:t>
          </a:r>
          <a:endParaRPr lang="tr-TR" sz="10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4634</xdr:colOff>
      <xdr:row>8</xdr:row>
      <xdr:rowOff>12511</xdr:rowOff>
    </xdr:from>
    <xdr:to>
      <xdr:col>1</xdr:col>
      <xdr:colOff>1038464</xdr:colOff>
      <xdr:row>13</xdr:row>
      <xdr:rowOff>5863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91849" y="1548234"/>
          <a:ext cx="1033830" cy="954644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Hours of operation</a:t>
          </a:r>
          <a:endParaRPr lang="tr-TR" sz="10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283792</xdr:colOff>
      <xdr:row>19</xdr:row>
      <xdr:rowOff>7821</xdr:rowOff>
    </xdr:from>
    <xdr:to>
      <xdr:col>1</xdr:col>
      <xdr:colOff>1039932</xdr:colOff>
      <xdr:row>21</xdr:row>
      <xdr:rowOff>1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83792" y="3630252"/>
          <a:ext cx="1043355" cy="367318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Pay back period</a:t>
          </a:r>
          <a:endParaRPr lang="tr-TR" sz="105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389924</xdr:colOff>
      <xdr:row>0</xdr:row>
      <xdr:rowOff>28109</xdr:rowOff>
    </xdr:from>
    <xdr:to>
      <xdr:col>10</xdr:col>
      <xdr:colOff>602405</xdr:colOff>
      <xdr:row>3</xdr:row>
      <xdr:rowOff>35436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3833" y="28109"/>
          <a:ext cx="1431681" cy="582291"/>
        </a:xfrm>
        <a:prstGeom prst="rect">
          <a:avLst/>
        </a:prstGeom>
      </xdr:spPr>
    </xdr:pic>
    <xdr:clientData/>
  </xdr:twoCellAnchor>
  <xdr:twoCellAnchor editAs="oneCell">
    <xdr:from>
      <xdr:col>12</xdr:col>
      <xdr:colOff>121227</xdr:colOff>
      <xdr:row>18</xdr:row>
      <xdr:rowOff>0</xdr:rowOff>
    </xdr:from>
    <xdr:to>
      <xdr:col>13</xdr:col>
      <xdr:colOff>305567</xdr:colOff>
      <xdr:row>20</xdr:row>
      <xdr:rowOff>4570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9182" y="3316431"/>
          <a:ext cx="790476" cy="380952"/>
        </a:xfrm>
        <a:prstGeom prst="rect">
          <a:avLst/>
        </a:prstGeom>
      </xdr:spPr>
    </xdr:pic>
    <xdr:clientData/>
  </xdr:twoCellAnchor>
  <xdr:twoCellAnchor editAs="oneCell">
    <xdr:from>
      <xdr:col>12</xdr:col>
      <xdr:colOff>121227</xdr:colOff>
      <xdr:row>18</xdr:row>
      <xdr:rowOff>0</xdr:rowOff>
    </xdr:from>
    <xdr:to>
      <xdr:col>13</xdr:col>
      <xdr:colOff>305567</xdr:colOff>
      <xdr:row>20</xdr:row>
      <xdr:rowOff>13227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79182" y="3714750"/>
          <a:ext cx="790476" cy="4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307952</xdr:colOff>
      <xdr:row>0</xdr:row>
      <xdr:rowOff>0</xdr:rowOff>
    </xdr:from>
    <xdr:to>
      <xdr:col>12</xdr:col>
      <xdr:colOff>358796</xdr:colOff>
      <xdr:row>2</xdr:row>
      <xdr:rowOff>174736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9952" y="0"/>
          <a:ext cx="1436299" cy="578827"/>
        </a:xfrm>
        <a:prstGeom prst="rect">
          <a:avLst/>
        </a:prstGeom>
      </xdr:spPr>
    </xdr:pic>
    <xdr:clientData/>
  </xdr:twoCellAnchor>
  <xdr:twoCellAnchor>
    <xdr:from>
      <xdr:col>1</xdr:col>
      <xdr:colOff>3174</xdr:colOff>
      <xdr:row>3</xdr:row>
      <xdr:rowOff>5080</xdr:rowOff>
    </xdr:from>
    <xdr:to>
      <xdr:col>3</xdr:col>
      <xdr:colOff>0</xdr:colOff>
      <xdr:row>5</xdr:row>
      <xdr:rowOff>193039</xdr:rowOff>
    </xdr:to>
    <xdr:sp macro="" textlink="">
      <xdr:nvSpPr>
        <xdr:cNvPr id="4" name="Rounded Rectangle 4">
          <a:extLst>
            <a:ext uri="{FF2B5EF4-FFF2-40B4-BE49-F238E27FC236}">
              <a16:creationId xmlns:a16="http://schemas.microsoft.com/office/drawing/2014/main" id="{88560B4A-391F-4ED9-B807-EA6974004495}"/>
            </a:ext>
          </a:extLst>
        </xdr:cNvPr>
        <xdr:cNvSpPr/>
      </xdr:nvSpPr>
      <xdr:spPr>
        <a:xfrm>
          <a:off x="597534" y="624840"/>
          <a:ext cx="1266826" cy="55371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Heat  </a:t>
          </a:r>
          <a:r>
            <a:rPr lang="sv-SE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tr-TR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ource</a:t>
          </a:r>
          <a:r>
            <a:rPr lang="tr-TR" sz="1050" b="1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>
    <xdr:from>
      <xdr:col>1</xdr:col>
      <xdr:colOff>5081</xdr:colOff>
      <xdr:row>13</xdr:row>
      <xdr:rowOff>3407</xdr:rowOff>
    </xdr:from>
    <xdr:to>
      <xdr:col>3</xdr:col>
      <xdr:colOff>0</xdr:colOff>
      <xdr:row>15</xdr:row>
      <xdr:rowOff>71120</xdr:rowOff>
    </xdr:to>
    <xdr:sp macro="" textlink="">
      <xdr:nvSpPr>
        <xdr:cNvPr id="5" name="Rounded Rectangle 6">
          <a:extLst>
            <a:ext uri="{FF2B5EF4-FFF2-40B4-BE49-F238E27FC236}">
              <a16:creationId xmlns:a16="http://schemas.microsoft.com/office/drawing/2014/main" id="{124366EE-E604-4746-8014-572CB2A83CBB}"/>
            </a:ext>
          </a:extLst>
        </xdr:cNvPr>
        <xdr:cNvSpPr/>
      </xdr:nvSpPr>
      <xdr:spPr>
        <a:xfrm>
          <a:off x="599441" y="2538327"/>
          <a:ext cx="1264919" cy="433473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Investment costs</a:t>
          </a:r>
          <a:endParaRPr lang="tr-TR" sz="10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6</xdr:row>
      <xdr:rowOff>170181</xdr:rowOff>
    </xdr:from>
    <xdr:to>
      <xdr:col>3</xdr:col>
      <xdr:colOff>5080</xdr:colOff>
      <xdr:row>10</xdr:row>
      <xdr:rowOff>26554</xdr:rowOff>
    </xdr:to>
    <xdr:sp macro="" textlink="">
      <xdr:nvSpPr>
        <xdr:cNvPr id="6" name="Rounded Rectangle 7">
          <a:extLst>
            <a:ext uri="{FF2B5EF4-FFF2-40B4-BE49-F238E27FC236}">
              <a16:creationId xmlns:a16="http://schemas.microsoft.com/office/drawing/2014/main" id="{A3E5CD87-43EA-4A6D-A171-D5EA2C2E6C8D}"/>
            </a:ext>
          </a:extLst>
        </xdr:cNvPr>
        <xdr:cNvSpPr/>
      </xdr:nvSpPr>
      <xdr:spPr>
        <a:xfrm>
          <a:off x="594360" y="1348741"/>
          <a:ext cx="1275080" cy="598053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Hours of operation</a:t>
          </a:r>
          <a:endParaRPr lang="tr-TR" sz="10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15</xdr:row>
      <xdr:rowOff>115227</xdr:rowOff>
    </xdr:from>
    <xdr:to>
      <xdr:col>3</xdr:col>
      <xdr:colOff>5080</xdr:colOff>
      <xdr:row>16</xdr:row>
      <xdr:rowOff>185652</xdr:rowOff>
    </xdr:to>
    <xdr:sp macro="" textlink="">
      <xdr:nvSpPr>
        <xdr:cNvPr id="7" name="Rounded Rectangle 8">
          <a:extLst>
            <a:ext uri="{FF2B5EF4-FFF2-40B4-BE49-F238E27FC236}">
              <a16:creationId xmlns:a16="http://schemas.microsoft.com/office/drawing/2014/main" id="{00C9E779-8049-4BEB-A6A2-B9468294F823}"/>
            </a:ext>
          </a:extLst>
        </xdr:cNvPr>
        <xdr:cNvSpPr/>
      </xdr:nvSpPr>
      <xdr:spPr>
        <a:xfrm>
          <a:off x="594360" y="3015907"/>
          <a:ext cx="1275080" cy="25330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Pay back period</a:t>
          </a:r>
          <a:endParaRPr lang="tr-TR" sz="105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"/>
  <sheetViews>
    <sheetView showGridLines="0" zoomScale="110" zoomScaleNormal="110" workbookViewId="0">
      <selection activeCell="C25" sqref="C25"/>
    </sheetView>
  </sheetViews>
  <sheetFormatPr defaultRowHeight="14.4" x14ac:dyDescent="0.3"/>
  <sheetData>
    <row r="2" spans="2:2" ht="18" x14ac:dyDescent="0.35">
      <c r="B2" s="19" t="s">
        <v>17</v>
      </c>
    </row>
    <row r="4" spans="2:2" x14ac:dyDescent="0.3">
      <c r="B4" t="s">
        <v>23</v>
      </c>
    </row>
    <row r="6" spans="2:2" x14ac:dyDescent="0.3">
      <c r="B6" t="s">
        <v>18</v>
      </c>
    </row>
    <row r="7" spans="2:2" x14ac:dyDescent="0.3">
      <c r="B7" t="s">
        <v>19</v>
      </c>
    </row>
    <row r="9" spans="2:2" x14ac:dyDescent="0.3">
      <c r="B9" t="s">
        <v>20</v>
      </c>
    </row>
    <row r="10" spans="2:2" x14ac:dyDescent="0.3">
      <c r="B10" t="s">
        <v>24</v>
      </c>
    </row>
    <row r="12" spans="2:2" x14ac:dyDescent="0.3">
      <c r="B12" t="s">
        <v>25</v>
      </c>
    </row>
    <row r="14" spans="2:2" x14ac:dyDescent="0.3">
      <c r="B14" t="s">
        <v>27</v>
      </c>
    </row>
    <row r="15" spans="2:2" x14ac:dyDescent="0.3">
      <c r="B15" t="s">
        <v>28</v>
      </c>
    </row>
    <row r="16" spans="2:2" x14ac:dyDescent="0.3">
      <c r="B16" t="s">
        <v>29</v>
      </c>
    </row>
    <row r="18" spans="2:2" x14ac:dyDescent="0.3">
      <c r="B18" t="s">
        <v>26</v>
      </c>
    </row>
    <row r="20" spans="2:2" x14ac:dyDescent="0.3">
      <c r="B20" t="s">
        <v>22</v>
      </c>
    </row>
    <row r="21" spans="2:2" x14ac:dyDescent="0.3">
      <c r="B21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zoomScale="130" zoomScaleNormal="130" workbookViewId="0">
      <selection activeCell="H18" sqref="H18"/>
    </sheetView>
  </sheetViews>
  <sheetFormatPr defaultRowHeight="14.4" outlineLevelRow="1" x14ac:dyDescent="0.3"/>
  <cols>
    <col min="1" max="1" width="4.21875" style="9" bestFit="1" customWidth="1"/>
    <col min="2" max="2" width="15.21875" style="30" bestFit="1" customWidth="1"/>
    <col min="3" max="3" width="3.21875" style="22" customWidth="1"/>
    <col min="5" max="5" width="34.21875" style="4" customWidth="1"/>
    <col min="7" max="7" width="11.77734375" style="9" customWidth="1"/>
    <col min="8" max="8" width="12.88671875" style="11" customWidth="1"/>
    <col min="9" max="9" width="16.77734375" customWidth="1"/>
    <col min="10" max="10" width="13.77734375" customWidth="1"/>
    <col min="11" max="11" width="11.21875" customWidth="1"/>
    <col min="12" max="12" width="9.21875" style="22"/>
  </cols>
  <sheetData>
    <row r="1" spans="1:12" ht="18" x14ac:dyDescent="0.35">
      <c r="B1" s="83" t="s">
        <v>49</v>
      </c>
    </row>
    <row r="2" spans="1:12" s="10" customFormat="1" ht="13.8" x14ac:dyDescent="0.3">
      <c r="A2" s="9"/>
      <c r="B2" s="10" t="s">
        <v>38</v>
      </c>
      <c r="C2" s="25"/>
      <c r="E2" s="11"/>
      <c r="G2" s="9"/>
      <c r="H2" s="11"/>
      <c r="L2" s="25"/>
    </row>
    <row r="3" spans="1:12" s="10" customFormat="1" ht="13.8" x14ac:dyDescent="0.3">
      <c r="A3" s="9"/>
      <c r="B3" s="31"/>
      <c r="C3" s="25"/>
      <c r="E3" s="11"/>
      <c r="G3" s="9"/>
      <c r="H3" s="11"/>
      <c r="L3" s="25"/>
    </row>
    <row r="4" spans="1:12" s="22" customFormat="1" ht="16.2" thickBot="1" x14ac:dyDescent="0.4">
      <c r="A4" s="32"/>
      <c r="B4" s="30"/>
      <c r="E4" s="23"/>
      <c r="F4" s="88" t="s">
        <v>30</v>
      </c>
      <c r="G4" s="28"/>
      <c r="H4" s="29"/>
      <c r="I4" s="88" t="s">
        <v>31</v>
      </c>
    </row>
    <row r="5" spans="1:12" x14ac:dyDescent="0.3">
      <c r="D5" s="35"/>
      <c r="E5" s="36" t="s">
        <v>44</v>
      </c>
      <c r="F5" s="76">
        <v>5</v>
      </c>
      <c r="G5" s="115" t="s">
        <v>45</v>
      </c>
      <c r="H5" s="86" t="s">
        <v>2</v>
      </c>
      <c r="I5" s="38">
        <f>F5*(F6-F7)*1000</f>
        <v>110000</v>
      </c>
      <c r="J5" s="39" t="s">
        <v>33</v>
      </c>
      <c r="K5" s="40"/>
    </row>
    <row r="6" spans="1:12" x14ac:dyDescent="0.3">
      <c r="D6" s="41"/>
      <c r="E6" s="21" t="s">
        <v>13</v>
      </c>
      <c r="F6" s="77">
        <v>37</v>
      </c>
      <c r="G6" s="116" t="s">
        <v>51</v>
      </c>
      <c r="H6" s="87" t="s">
        <v>3</v>
      </c>
      <c r="I6" s="33">
        <f>I5/0.86/1000</f>
        <v>127.90697674418604</v>
      </c>
      <c r="J6" s="20" t="s">
        <v>32</v>
      </c>
      <c r="K6" s="42"/>
    </row>
    <row r="7" spans="1:12" ht="15" thickBot="1" x14ac:dyDescent="0.35">
      <c r="D7" s="43"/>
      <c r="E7" s="44" t="s">
        <v>14</v>
      </c>
      <c r="F7" s="78">
        <v>15</v>
      </c>
      <c r="G7" s="117" t="s">
        <v>35</v>
      </c>
      <c r="H7" s="45"/>
      <c r="I7" s="46"/>
      <c r="J7" s="47"/>
      <c r="K7" s="48"/>
    </row>
    <row r="8" spans="1:12" s="22" customFormat="1" ht="15" thickBot="1" x14ac:dyDescent="0.35">
      <c r="A8" s="32"/>
      <c r="B8" s="30"/>
      <c r="E8" s="23"/>
      <c r="F8" s="24"/>
      <c r="G8" s="32"/>
      <c r="H8" s="26"/>
      <c r="I8" s="27"/>
    </row>
    <row r="9" spans="1:12" x14ac:dyDescent="0.3">
      <c r="D9" s="35"/>
      <c r="E9" s="36" t="s">
        <v>11</v>
      </c>
      <c r="F9" s="76">
        <v>8</v>
      </c>
      <c r="G9" s="61"/>
      <c r="H9" s="118"/>
      <c r="I9" s="50">
        <f>I6*F9*F12</f>
        <v>102.32558139534883</v>
      </c>
      <c r="J9" s="39" t="s">
        <v>47</v>
      </c>
      <c r="K9" s="40"/>
    </row>
    <row r="10" spans="1:12" x14ac:dyDescent="0.3">
      <c r="D10" s="41"/>
      <c r="E10" s="21" t="s">
        <v>12</v>
      </c>
      <c r="F10" s="2">
        <v>20</v>
      </c>
      <c r="G10" s="62"/>
      <c r="H10" s="119"/>
      <c r="I10" s="5">
        <f>I6*F9*F10*F12</f>
        <v>2046.5116279069769</v>
      </c>
      <c r="J10" s="20" t="s">
        <v>1</v>
      </c>
      <c r="K10" s="42"/>
    </row>
    <row r="11" spans="1:12" x14ac:dyDescent="0.3">
      <c r="D11" s="41"/>
      <c r="E11" s="21" t="s">
        <v>40</v>
      </c>
      <c r="F11" s="2">
        <v>3</v>
      </c>
      <c r="G11" s="62"/>
      <c r="H11" s="34"/>
      <c r="I11" s="51"/>
      <c r="J11" s="20"/>
      <c r="K11" s="42"/>
    </row>
    <row r="12" spans="1:12" x14ac:dyDescent="0.3">
      <c r="D12" s="41"/>
      <c r="E12" s="21" t="s">
        <v>43</v>
      </c>
      <c r="F12" s="2">
        <v>0.1</v>
      </c>
      <c r="G12" s="116" t="s">
        <v>5</v>
      </c>
      <c r="H12" s="52"/>
      <c r="I12" s="51"/>
      <c r="J12" s="20"/>
      <c r="K12" s="42"/>
      <c r="L12"/>
    </row>
    <row r="13" spans="1:12" ht="18.600000000000001" thickBot="1" x14ac:dyDescent="0.4">
      <c r="D13" s="43"/>
      <c r="E13" s="44"/>
      <c r="F13" s="44"/>
      <c r="G13" s="63"/>
      <c r="H13" s="120"/>
      <c r="I13" s="53">
        <f>I10*F11</f>
        <v>6139.5348837209303</v>
      </c>
      <c r="J13" s="47" t="s">
        <v>36</v>
      </c>
      <c r="K13" s="48"/>
      <c r="L13"/>
    </row>
    <row r="14" spans="1:12" x14ac:dyDescent="0.3">
      <c r="A14"/>
      <c r="B14"/>
      <c r="C14"/>
      <c r="E14"/>
      <c r="G14"/>
      <c r="H14"/>
      <c r="L14"/>
    </row>
    <row r="15" spans="1:12" s="22" customFormat="1" ht="15" outlineLevel="1" thickBot="1" x14ac:dyDescent="0.35">
      <c r="A15" s="32"/>
      <c r="B15" s="30"/>
      <c r="E15" s="23"/>
      <c r="F15" s="24"/>
      <c r="G15" s="49"/>
      <c r="H15" s="26"/>
      <c r="I15" s="27"/>
    </row>
    <row r="16" spans="1:12" outlineLevel="1" x14ac:dyDescent="0.3">
      <c r="D16" s="35"/>
      <c r="E16" s="57" t="s">
        <v>39</v>
      </c>
      <c r="F16" s="79">
        <v>5000</v>
      </c>
      <c r="G16" s="64"/>
      <c r="H16" s="37"/>
      <c r="I16" s="58"/>
      <c r="J16" s="39"/>
      <c r="K16" s="40"/>
    </row>
    <row r="17" spans="1:12" outlineLevel="1" x14ac:dyDescent="0.3">
      <c r="D17" s="41"/>
      <c r="E17" s="21" t="s">
        <v>9</v>
      </c>
      <c r="F17" s="80">
        <v>2000</v>
      </c>
      <c r="G17" s="65"/>
      <c r="H17" s="52"/>
      <c r="I17" s="59"/>
      <c r="J17" s="20"/>
      <c r="K17" s="42"/>
    </row>
    <row r="18" spans="1:12" ht="15" outlineLevel="1" thickBot="1" x14ac:dyDescent="0.35">
      <c r="D18" s="43"/>
      <c r="E18" s="44" t="s">
        <v>10</v>
      </c>
      <c r="F18" s="81">
        <v>3000</v>
      </c>
      <c r="G18" s="66"/>
      <c r="H18" s="121"/>
      <c r="I18" s="60">
        <f>SUM(F16:F18)</f>
        <v>10000</v>
      </c>
      <c r="J18" s="47" t="s">
        <v>48</v>
      </c>
      <c r="K18" s="48"/>
    </row>
    <row r="19" spans="1:12" s="22" customFormat="1" ht="15" outlineLevel="1" thickBot="1" x14ac:dyDescent="0.35">
      <c r="A19" s="32"/>
      <c r="B19" s="30"/>
    </row>
    <row r="20" spans="1:12" outlineLevel="1" x14ac:dyDescent="0.3">
      <c r="D20" s="35"/>
      <c r="E20" s="36" t="s">
        <v>41</v>
      </c>
      <c r="F20" s="76">
        <v>20</v>
      </c>
      <c r="G20" s="115" t="s">
        <v>51</v>
      </c>
      <c r="H20" s="37" t="s">
        <v>7</v>
      </c>
      <c r="I20" s="54">
        <f>I18/I10</f>
        <v>4.8863636363636358</v>
      </c>
      <c r="J20" s="39" t="s">
        <v>34</v>
      </c>
      <c r="K20" s="40"/>
    </row>
    <row r="21" spans="1:12" ht="15" outlineLevel="1" thickBot="1" x14ac:dyDescent="0.35">
      <c r="D21" s="43"/>
      <c r="E21" s="44" t="s">
        <v>42</v>
      </c>
      <c r="F21" s="82">
        <f>F6-2</f>
        <v>35</v>
      </c>
      <c r="G21" s="117" t="s">
        <v>35</v>
      </c>
      <c r="H21" s="45"/>
      <c r="I21" s="55">
        <f>(I5/(F21-F20))/1000</f>
        <v>7.333333333333333</v>
      </c>
      <c r="J21" s="47" t="s">
        <v>52</v>
      </c>
      <c r="K21" s="56"/>
      <c r="L21" s="24"/>
    </row>
    <row r="22" spans="1:12" outlineLevel="1" x14ac:dyDescent="0.3">
      <c r="D22" s="22"/>
      <c r="E22" s="22"/>
      <c r="F22" s="22"/>
      <c r="G22" s="32"/>
      <c r="H22" s="24"/>
      <c r="I22" s="24"/>
      <c r="J22" s="24"/>
      <c r="K22" s="24"/>
      <c r="L22" s="24"/>
    </row>
    <row r="23" spans="1:12" s="22" customFormat="1" outlineLevel="1" x14ac:dyDescent="0.3">
      <c r="A23" s="32"/>
      <c r="B23" s="30"/>
      <c r="D23"/>
      <c r="E23" s="4"/>
      <c r="F23"/>
      <c r="G23" s="9"/>
      <c r="H23" s="11"/>
      <c r="I23"/>
      <c r="J23"/>
      <c r="K23"/>
      <c r="L23" s="24"/>
    </row>
    <row r="24" spans="1:12" x14ac:dyDescent="0.3">
      <c r="L24" s="24"/>
    </row>
  </sheetData>
  <dataConsolidate/>
  <pageMargins left="0.7" right="0.7" top="0.75" bottom="0.75" header="0.3" footer="0.3"/>
  <pageSetup paperSize="9" orientation="portrait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1"/>
  <sheetViews>
    <sheetView tabSelected="1" zoomScaleNormal="100" workbookViewId="0">
      <selection activeCell="E25" sqref="E25"/>
    </sheetView>
  </sheetViews>
  <sheetFormatPr defaultRowHeight="14.4" x14ac:dyDescent="0.3"/>
  <cols>
    <col min="2" max="2" width="34.21875" style="4" customWidth="1"/>
    <col min="4" max="4" width="13.21875" style="9" customWidth="1"/>
    <col min="5" max="5" width="9.21875" style="11"/>
    <col min="6" max="6" width="17.21875" bestFit="1" customWidth="1"/>
    <col min="7" max="7" width="12" customWidth="1"/>
  </cols>
  <sheetData>
    <row r="1" spans="2:7" ht="18" x14ac:dyDescent="0.35">
      <c r="B1" s="83" t="s">
        <v>49</v>
      </c>
    </row>
    <row r="2" spans="2:7" s="10" customFormat="1" ht="13.8" x14ac:dyDescent="0.3">
      <c r="B2" s="10" t="s">
        <v>38</v>
      </c>
      <c r="D2" s="9"/>
      <c r="E2" s="11"/>
    </row>
    <row r="3" spans="2:7" s="10" customFormat="1" ht="13.8" x14ac:dyDescent="0.3">
      <c r="B3" s="11"/>
      <c r="D3" s="9"/>
      <c r="E3" s="11"/>
    </row>
    <row r="4" spans="2:7" ht="15.6" x14ac:dyDescent="0.35">
      <c r="C4" s="89" t="s">
        <v>15</v>
      </c>
      <c r="D4" s="12"/>
      <c r="E4" s="13"/>
      <c r="F4" s="89" t="s">
        <v>16</v>
      </c>
    </row>
    <row r="5" spans="2:7" x14ac:dyDescent="0.3">
      <c r="B5" s="4" t="s">
        <v>8</v>
      </c>
      <c r="C5" s="2">
        <v>5.6</v>
      </c>
      <c r="D5" s="91" t="s">
        <v>45</v>
      </c>
      <c r="E5" s="90" t="s">
        <v>2</v>
      </c>
      <c r="F5" s="14">
        <f>C5*(C6-C7)*1000</f>
        <v>61599.999999999993</v>
      </c>
      <c r="G5" t="s">
        <v>46</v>
      </c>
    </row>
    <row r="6" spans="2:7" x14ac:dyDescent="0.3">
      <c r="B6" s="4" t="s">
        <v>13</v>
      </c>
      <c r="C6" s="18">
        <v>71</v>
      </c>
      <c r="D6" s="91" t="s">
        <v>35</v>
      </c>
      <c r="E6" s="90" t="s">
        <v>3</v>
      </c>
      <c r="F6" s="15">
        <f>F5/0.86/1000</f>
        <v>71.627906976744185</v>
      </c>
      <c r="G6" t="s">
        <v>4</v>
      </c>
    </row>
    <row r="7" spans="2:7" x14ac:dyDescent="0.3">
      <c r="B7" s="4" t="s">
        <v>14</v>
      </c>
      <c r="C7" s="18">
        <v>60</v>
      </c>
      <c r="D7" s="91" t="s">
        <v>35</v>
      </c>
      <c r="F7" s="16"/>
    </row>
    <row r="8" spans="2:7" x14ac:dyDescent="0.3">
      <c r="C8" s="1"/>
      <c r="D8" s="10"/>
      <c r="F8" s="16"/>
    </row>
    <row r="9" spans="2:7" x14ac:dyDescent="0.3">
      <c r="B9" s="8" t="s">
        <v>11</v>
      </c>
      <c r="C9" s="2">
        <v>24</v>
      </c>
      <c r="D9" s="10"/>
      <c r="E9" s="90" t="s">
        <v>5</v>
      </c>
      <c r="F9" s="5">
        <f>F6*C9*C13</f>
        <v>257.86046511627904</v>
      </c>
      <c r="G9" t="s">
        <v>47</v>
      </c>
    </row>
    <row r="10" spans="2:7" x14ac:dyDescent="0.3">
      <c r="B10" s="8" t="s">
        <v>12</v>
      </c>
      <c r="C10" s="2">
        <v>20</v>
      </c>
      <c r="D10" s="10"/>
      <c r="E10" s="90" t="s">
        <v>5</v>
      </c>
      <c r="F10" s="5">
        <f>F6*C9*C10*C13</f>
        <v>5157.2093023255811</v>
      </c>
      <c r="G10" t="s">
        <v>1</v>
      </c>
    </row>
    <row r="11" spans="2:7" x14ac:dyDescent="0.3">
      <c r="B11" s="4" t="s">
        <v>40</v>
      </c>
      <c r="C11" s="2">
        <v>12</v>
      </c>
      <c r="D11" s="10"/>
      <c r="F11" s="1"/>
    </row>
    <row r="12" spans="2:7" x14ac:dyDescent="0.3">
      <c r="C12" s="4"/>
      <c r="D12" s="4"/>
      <c r="F12" s="1"/>
    </row>
    <row r="13" spans="2:7" ht="18" x14ac:dyDescent="0.35">
      <c r="B13" s="4" t="s">
        <v>43</v>
      </c>
      <c r="C13" s="2">
        <v>0.15</v>
      </c>
      <c r="D13" s="91" t="s">
        <v>5</v>
      </c>
      <c r="E13" s="90" t="s">
        <v>5</v>
      </c>
      <c r="F13" s="108">
        <f>F10*C11</f>
        <v>61886.511627906977</v>
      </c>
      <c r="G13" t="s">
        <v>0</v>
      </c>
    </row>
    <row r="14" spans="2:7" x14ac:dyDescent="0.3">
      <c r="C14" s="1"/>
      <c r="D14" s="10"/>
      <c r="F14" s="16"/>
    </row>
    <row r="15" spans="2:7" x14ac:dyDescent="0.3">
      <c r="B15" s="4" t="s">
        <v>39</v>
      </c>
      <c r="C15" s="7">
        <v>4000</v>
      </c>
      <c r="D15" s="10"/>
      <c r="E15" s="90" t="s">
        <v>5</v>
      </c>
      <c r="F15" s="17">
        <f>SUM(C15:C17)</f>
        <v>8000</v>
      </c>
      <c r="G15" t="s">
        <v>48</v>
      </c>
    </row>
    <row r="16" spans="2:7" x14ac:dyDescent="0.3">
      <c r="B16" s="4" t="s">
        <v>9</v>
      </c>
      <c r="C16" s="6">
        <v>2000</v>
      </c>
    </row>
    <row r="17" spans="2:11" x14ac:dyDescent="0.3">
      <c r="B17" s="4" t="s">
        <v>10</v>
      </c>
      <c r="C17" s="6">
        <v>2000</v>
      </c>
      <c r="E17" s="90" t="s">
        <v>7</v>
      </c>
      <c r="F17" s="3">
        <f>F15/F10</f>
        <v>1.5512265512265513</v>
      </c>
      <c r="G17" t="s">
        <v>6</v>
      </c>
    </row>
    <row r="19" spans="2:11" x14ac:dyDescent="0.3">
      <c r="K19" s="1"/>
    </row>
    <row r="20" spans="2:11" x14ac:dyDescent="0.3">
      <c r="K20" s="1"/>
    </row>
    <row r="21" spans="2:11" x14ac:dyDescent="0.3">
      <c r="K21" s="1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"/>
  <sheetViews>
    <sheetView zoomScale="110" zoomScaleNormal="110" workbookViewId="0">
      <selection activeCell="E23" sqref="E23"/>
    </sheetView>
  </sheetViews>
  <sheetFormatPr defaultRowHeight="14.4" x14ac:dyDescent="0.3"/>
  <cols>
    <col min="1" max="1" width="8.6640625" style="92" customWidth="1"/>
    <col min="2" max="2" width="15.21875" style="93" bestFit="1" customWidth="1"/>
    <col min="3" max="3" width="3.21875" style="94" customWidth="1"/>
    <col min="4" max="4" width="4.44140625" style="97" customWidth="1"/>
    <col min="5" max="5" width="41.21875" style="97" customWidth="1"/>
    <col min="6" max="8" width="8.88671875" style="97"/>
    <col min="9" max="9" width="15.5546875" style="97" bestFit="1" customWidth="1"/>
    <col min="10" max="11" width="8.88671875" style="97"/>
    <col min="12" max="12" width="11.109375" style="97" bestFit="1" customWidth="1"/>
    <col min="13" max="16384" width="8.88671875" style="97"/>
  </cols>
  <sheetData>
    <row r="1" spans="1:13" ht="18" x14ac:dyDescent="0.35">
      <c r="B1" s="95" t="s">
        <v>50</v>
      </c>
      <c r="E1" s="96"/>
      <c r="G1" s="92"/>
      <c r="H1" s="98"/>
    </row>
    <row r="2" spans="1:13" s="100" customFormat="1" ht="13.8" x14ac:dyDescent="0.3">
      <c r="A2" s="92"/>
      <c r="B2" s="100" t="s">
        <v>38</v>
      </c>
      <c r="C2" s="99"/>
      <c r="E2" s="98"/>
      <c r="G2" s="92"/>
      <c r="H2" s="98"/>
    </row>
    <row r="3" spans="1:13" ht="16.8" thickBot="1" x14ac:dyDescent="0.45">
      <c r="A3" s="101"/>
      <c r="E3" s="96"/>
      <c r="F3" s="102" t="s">
        <v>15</v>
      </c>
      <c r="G3" s="103"/>
      <c r="H3" s="104"/>
      <c r="I3" s="102" t="s">
        <v>16</v>
      </c>
    </row>
    <row r="4" spans="1:13" x14ac:dyDescent="0.3">
      <c r="E4" s="67" t="s">
        <v>8</v>
      </c>
      <c r="F4" s="76">
        <v>20</v>
      </c>
      <c r="G4" s="110" t="s">
        <v>45</v>
      </c>
      <c r="H4" s="86" t="s">
        <v>2</v>
      </c>
      <c r="I4" s="72">
        <f>F4*(F5-F6)*1000</f>
        <v>400000</v>
      </c>
      <c r="J4" s="39" t="s">
        <v>46</v>
      </c>
      <c r="K4" s="39"/>
      <c r="L4" s="39"/>
      <c r="M4" s="40"/>
    </row>
    <row r="5" spans="1:13" x14ac:dyDescent="0.3">
      <c r="E5" s="68" t="s">
        <v>13</v>
      </c>
      <c r="F5" s="18">
        <v>60</v>
      </c>
      <c r="G5" s="111" t="s">
        <v>35</v>
      </c>
      <c r="H5" s="87" t="s">
        <v>3</v>
      </c>
      <c r="I5" s="15">
        <f>I4/0.86/1000</f>
        <v>465.11627906976747</v>
      </c>
      <c r="J5" s="20" t="s">
        <v>4</v>
      </c>
      <c r="K5" s="20"/>
      <c r="L5" s="20"/>
      <c r="M5" s="42"/>
    </row>
    <row r="6" spans="1:13" ht="15" thickBot="1" x14ac:dyDescent="0.35">
      <c r="E6" s="69" t="s">
        <v>14</v>
      </c>
      <c r="F6" s="84">
        <v>40</v>
      </c>
      <c r="G6" s="112" t="s">
        <v>35</v>
      </c>
      <c r="H6" s="45"/>
      <c r="I6" s="46"/>
      <c r="J6" s="47"/>
      <c r="K6" s="47"/>
      <c r="L6" s="47"/>
      <c r="M6" s="48"/>
    </row>
    <row r="7" spans="1:13" ht="15" thickBot="1" x14ac:dyDescent="0.35">
      <c r="A7" s="101"/>
      <c r="E7" s="96"/>
      <c r="F7" s="105"/>
      <c r="G7" s="113"/>
      <c r="H7" s="98"/>
      <c r="I7" s="106"/>
    </row>
    <row r="8" spans="1:13" x14ac:dyDescent="0.3">
      <c r="E8" s="67" t="s">
        <v>11</v>
      </c>
      <c r="F8" s="76">
        <v>24</v>
      </c>
      <c r="G8" s="110"/>
      <c r="H8" s="86" t="s">
        <v>5</v>
      </c>
      <c r="I8" s="50">
        <f>I5*F8*F12</f>
        <v>1116.279069767442</v>
      </c>
      <c r="J8" s="39" t="s">
        <v>47</v>
      </c>
      <c r="K8" s="39"/>
      <c r="L8" s="74"/>
      <c r="M8" s="40"/>
    </row>
    <row r="9" spans="1:13" x14ac:dyDescent="0.3">
      <c r="E9" s="68" t="s">
        <v>12</v>
      </c>
      <c r="F9" s="2">
        <v>30</v>
      </c>
      <c r="G9" s="111"/>
      <c r="H9" s="87" t="s">
        <v>5</v>
      </c>
      <c r="I9" s="5">
        <f>I5*F8*F9*F12</f>
        <v>33488.372093023259</v>
      </c>
      <c r="J9" s="20" t="s">
        <v>1</v>
      </c>
      <c r="K9" s="20"/>
      <c r="L9" s="71"/>
      <c r="M9" s="42"/>
    </row>
    <row r="10" spans="1:13" x14ac:dyDescent="0.3">
      <c r="E10" s="68" t="s">
        <v>40</v>
      </c>
      <c r="F10" s="2">
        <v>12</v>
      </c>
      <c r="G10" s="111"/>
      <c r="H10" s="87"/>
      <c r="I10" s="51"/>
      <c r="J10" s="20"/>
      <c r="K10" s="20"/>
      <c r="L10" s="71"/>
      <c r="M10" s="42"/>
    </row>
    <row r="11" spans="1:13" ht="18" x14ac:dyDescent="0.35">
      <c r="E11" s="68"/>
      <c r="F11" s="20"/>
      <c r="G11" s="114"/>
      <c r="H11" s="87" t="s">
        <v>5</v>
      </c>
      <c r="I11" s="108">
        <f>I9*F10</f>
        <v>401860.46511627908</v>
      </c>
      <c r="J11" s="20" t="s">
        <v>0</v>
      </c>
      <c r="K11" s="20"/>
      <c r="L11" s="71"/>
      <c r="M11" s="42"/>
    </row>
    <row r="12" spans="1:13" ht="15" thickBot="1" x14ac:dyDescent="0.35">
      <c r="E12" s="69" t="s">
        <v>43</v>
      </c>
      <c r="F12" s="82">
        <v>0.1</v>
      </c>
      <c r="G12" s="112" t="s">
        <v>37</v>
      </c>
      <c r="H12" s="47"/>
      <c r="I12" s="47"/>
      <c r="J12" s="47"/>
      <c r="K12" s="47"/>
      <c r="L12" s="75"/>
      <c r="M12" s="48"/>
    </row>
    <row r="13" spans="1:13" ht="15" thickBot="1" x14ac:dyDescent="0.35">
      <c r="A13" s="97"/>
      <c r="B13" s="97"/>
      <c r="C13" s="97"/>
      <c r="E13" s="96"/>
      <c r="G13" s="92"/>
      <c r="H13" s="98"/>
    </row>
    <row r="14" spans="1:13" x14ac:dyDescent="0.3">
      <c r="A14" s="101"/>
      <c r="E14" s="67" t="s">
        <v>39</v>
      </c>
      <c r="F14" s="85">
        <v>30000</v>
      </c>
      <c r="G14" s="107"/>
      <c r="H14" s="39"/>
      <c r="I14" s="58"/>
      <c r="J14" s="39"/>
      <c r="K14" s="39"/>
      <c r="L14" s="39"/>
      <c r="M14" s="40"/>
    </row>
    <row r="15" spans="1:13" x14ac:dyDescent="0.3">
      <c r="E15" s="68" t="s">
        <v>9</v>
      </c>
      <c r="F15" s="6">
        <v>10000</v>
      </c>
      <c r="G15" s="71"/>
      <c r="H15" s="20"/>
      <c r="I15" s="59"/>
      <c r="J15" s="20"/>
      <c r="K15" s="20"/>
      <c r="L15" s="20"/>
      <c r="M15" s="42"/>
    </row>
    <row r="16" spans="1:13" x14ac:dyDescent="0.3">
      <c r="E16" s="68" t="s">
        <v>10</v>
      </c>
      <c r="F16" s="6">
        <v>10000</v>
      </c>
      <c r="G16" s="71"/>
      <c r="H16" s="20"/>
      <c r="I16" s="17">
        <f>SUM(F14:F16)</f>
        <v>50000</v>
      </c>
      <c r="J16" s="20" t="s">
        <v>48</v>
      </c>
      <c r="K16" s="20"/>
      <c r="L16" s="71"/>
      <c r="M16" s="42"/>
    </row>
    <row r="17" spans="1:13" ht="15" thickBot="1" x14ac:dyDescent="0.35">
      <c r="A17" s="101"/>
      <c r="E17" s="70"/>
      <c r="F17" s="47"/>
      <c r="G17" s="47"/>
      <c r="H17" s="109" t="s">
        <v>7</v>
      </c>
      <c r="I17" s="73">
        <f>I16/I9</f>
        <v>1.4930555555555554</v>
      </c>
      <c r="J17" s="47" t="s">
        <v>6</v>
      </c>
      <c r="K17" s="47"/>
      <c r="L17" s="47"/>
      <c r="M17" s="48"/>
    </row>
    <row r="21" spans="1:13" x14ac:dyDescent="0.3">
      <c r="A21" s="101"/>
    </row>
  </sheetData>
  <pageMargins left="0.7" right="0.7" top="0.75" bottom="0.75" header="0.3" footer="0.3"/>
  <pageSetup paperSize="9"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1. Cooling tower-tap water</vt:lpstr>
      <vt:lpstr>2. Compressor-tap or space heat</vt:lpstr>
      <vt:lpstr>3. Waste water</vt:lpstr>
    </vt:vector>
  </TitlesOfParts>
  <Company>Alfa Laval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Uzman</dc:creator>
  <cp:lastModifiedBy>Carina Danielsson</cp:lastModifiedBy>
  <dcterms:created xsi:type="dcterms:W3CDTF">2015-11-14T11:12:26Z</dcterms:created>
  <dcterms:modified xsi:type="dcterms:W3CDTF">2018-09-19T06:57:24Z</dcterms:modified>
</cp:coreProperties>
</file>